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4d732442c38c7407/Dokument/"/>
    </mc:Choice>
  </mc:AlternateContent>
  <xr:revisionPtr revIDLastSave="2" documentId="8_{D581FCD5-B0F8-46DF-8099-C5D5B8F01474}" xr6:coauthVersionLast="45" xr6:coauthVersionMax="45" xr10:uidLastSave="{AE3955D6-E54D-44C0-9EDF-F9D033D8D863}"/>
  <bookViews>
    <workbookView xWindow="-120" yWindow="-120" windowWidth="38640" windowHeight="21240" xr2:uid="{00000000-000D-0000-FFFF-FFFF00000000}"/>
  </bookViews>
  <sheets>
    <sheet name="Divisorer" sheetId="3" r:id="rId1"/>
    <sheet name="Semextra" sheetId="1" r:id="rId2"/>
    <sheet name="Blad1" sheetId="4" r:id="rId3"/>
    <sheet name="Blad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3" l="1"/>
  <c r="E30" i="4" l="1"/>
  <c r="E28" i="4"/>
  <c r="E31" i="4" s="1"/>
  <c r="D25" i="4"/>
  <c r="D24" i="4"/>
  <c r="C24" i="4"/>
  <c r="E20" i="4"/>
  <c r="E19" i="4"/>
  <c r="E21" i="4" s="1"/>
  <c r="D19" i="4"/>
  <c r="B18" i="4"/>
  <c r="C15" i="4"/>
  <c r="K8" i="4"/>
  <c r="E29" i="4" s="1"/>
  <c r="I8" i="4"/>
  <c r="D14" i="4" s="1"/>
  <c r="D8" i="4"/>
  <c r="D20" i="4" s="1"/>
  <c r="C8" i="4"/>
  <c r="C25" i="4" s="1"/>
  <c r="B8" i="4"/>
  <c r="B15" i="4" s="1"/>
  <c r="B29" i="3"/>
  <c r="C29" i="3"/>
  <c r="F29" i="3"/>
  <c r="F31" i="3" s="1"/>
  <c r="G29" i="3"/>
  <c r="G31" i="3" s="1"/>
  <c r="C19" i="3"/>
  <c r="D19" i="3" s="1"/>
  <c r="B19" i="3"/>
  <c r="F19" i="3"/>
  <c r="D8" i="3"/>
  <c r="C8" i="3"/>
  <c r="B8" i="3"/>
  <c r="H31" i="3" l="1"/>
  <c r="D21" i="4"/>
  <c r="D26" i="4"/>
  <c r="D23" i="4"/>
  <c r="B28" i="4"/>
  <c r="B30" i="4"/>
  <c r="D15" i="4"/>
  <c r="D16" i="4" s="1"/>
  <c r="B19" i="4"/>
  <c r="B21" i="4" s="1"/>
  <c r="E25" i="4"/>
  <c r="C28" i="4"/>
  <c r="C30" i="4"/>
  <c r="L8" i="4"/>
  <c r="E15" i="4"/>
  <c r="C19" i="4"/>
  <c r="B24" i="4"/>
  <c r="D28" i="4"/>
  <c r="D30" i="4"/>
  <c r="B29" i="4"/>
  <c r="B20" i="4"/>
  <c r="E24" i="4"/>
  <c r="C29" i="4"/>
  <c r="C31" i="4" s="1"/>
  <c r="G8" i="4"/>
  <c r="C20" i="4"/>
  <c r="B25" i="4"/>
  <c r="D29" i="4"/>
  <c r="D31" i="4" s="1"/>
  <c r="H8" i="4"/>
  <c r="F8" i="3"/>
  <c r="G8" i="3"/>
  <c r="H8" i="3"/>
  <c r="D8" i="1"/>
  <c r="B23" i="4" l="1"/>
  <c r="B26" i="4" s="1"/>
  <c r="G26" i="4" s="1"/>
  <c r="B14" i="4"/>
  <c r="B16" i="4" s="1"/>
  <c r="G16" i="4" s="1"/>
  <c r="C21" i="4"/>
  <c r="G21" i="4" s="1"/>
  <c r="E14" i="4"/>
  <c r="E16" i="4" s="1"/>
  <c r="E23" i="4"/>
  <c r="E26" i="4" s="1"/>
  <c r="C23" i="4"/>
  <c r="C26" i="4" s="1"/>
  <c r="C14" i="4"/>
  <c r="C16" i="4" s="1"/>
  <c r="B31" i="4"/>
  <c r="G31" i="4" s="1"/>
  <c r="I26" i="4" l="1"/>
  <c r="B18" i="1"/>
  <c r="K8" i="1" l="1"/>
  <c r="B8" i="1"/>
  <c r="G8" i="1" s="1"/>
  <c r="E28" i="1" l="1"/>
  <c r="E31" i="1" s="1"/>
  <c r="E19" i="1"/>
  <c r="E21" i="1" s="1"/>
  <c r="E25" i="1"/>
  <c r="E24" i="1"/>
  <c r="E20" i="1"/>
  <c r="E15" i="1"/>
  <c r="E30" i="1"/>
  <c r="E29" i="1"/>
  <c r="L8" i="1"/>
  <c r="B23" i="1"/>
  <c r="B14" i="1"/>
  <c r="B29" i="1"/>
  <c r="B20" i="1"/>
  <c r="B28" i="1"/>
  <c r="B19" i="1"/>
  <c r="B25" i="1"/>
  <c r="B15" i="1"/>
  <c r="B30" i="1"/>
  <c r="B24" i="1"/>
  <c r="I8" i="1"/>
  <c r="D23" i="1" s="1"/>
  <c r="C8" i="1"/>
  <c r="E23" i="1" l="1"/>
  <c r="E26" i="1" s="1"/>
  <c r="E14" i="1"/>
  <c r="E16" i="1" s="1"/>
  <c r="H8" i="1"/>
  <c r="C23" i="1" s="1"/>
  <c r="C15" i="1"/>
  <c r="D14" i="1"/>
  <c r="B31" i="1"/>
  <c r="B16" i="1"/>
  <c r="B26" i="1"/>
  <c r="B21" i="1"/>
  <c r="D28" i="1"/>
  <c r="D19" i="1"/>
  <c r="D25" i="1"/>
  <c r="D15" i="1"/>
  <c r="D30" i="1"/>
  <c r="D24" i="1"/>
  <c r="D29" i="1"/>
  <c r="D20" i="1"/>
  <c r="C28" i="1"/>
  <c r="C19" i="1"/>
  <c r="C25" i="1"/>
  <c r="C30" i="1"/>
  <c r="C24" i="1"/>
  <c r="C29" i="1"/>
  <c r="C20" i="1"/>
  <c r="C14" i="1" l="1"/>
  <c r="C16" i="1" s="1"/>
  <c r="D16" i="1"/>
  <c r="C26" i="1"/>
  <c r="C21" i="1"/>
  <c r="C31" i="1"/>
  <c r="D26" i="1"/>
  <c r="D31" i="1"/>
  <c r="D21" i="1"/>
  <c r="G31" i="1" l="1"/>
  <c r="G21" i="1"/>
  <c r="G16" i="1"/>
  <c r="G26" i="1"/>
</calcChain>
</file>

<file path=xl/sharedStrings.xml><?xml version="1.0" encoding="utf-8"?>
<sst xmlns="http://schemas.openxmlformats.org/spreadsheetml/2006/main" count="140" uniqueCount="33">
  <si>
    <t>Övertid</t>
  </si>
  <si>
    <t>Mån-fre</t>
  </si>
  <si>
    <t>06-17</t>
  </si>
  <si>
    <t>må-fr</t>
  </si>
  <si>
    <t>17-06</t>
  </si>
  <si>
    <t>fre-mån</t>
  </si>
  <si>
    <t>Ers/timme</t>
  </si>
  <si>
    <t>Månadslön</t>
  </si>
  <si>
    <t>Storhelg</t>
  </si>
  <si>
    <t>Utfyllnadstid</t>
  </si>
  <si>
    <t>Komp</t>
  </si>
  <si>
    <t>Semextra</t>
  </si>
  <si>
    <t>sem</t>
  </si>
  <si>
    <t>komp</t>
  </si>
  <si>
    <t>Storhel</t>
  </si>
  <si>
    <t>Fast OB</t>
  </si>
  <si>
    <t>Föräldrapenning</t>
  </si>
  <si>
    <t>Dygn</t>
  </si>
  <si>
    <t>Tim</t>
  </si>
  <si>
    <t>Antal tim</t>
  </si>
  <si>
    <t>Totalt</t>
  </si>
  <si>
    <t>Lönetillägg</t>
  </si>
  <si>
    <t>OB</t>
  </si>
  <si>
    <t>Tot semlön</t>
  </si>
  <si>
    <t>Värdet av delningspengar varierar</t>
  </si>
  <si>
    <t>med det förhöjda PBB och måste</t>
  </si>
  <si>
    <t>uppdateras årligen</t>
  </si>
  <si>
    <t>övertid</t>
  </si>
  <si>
    <t>Delningspengar</t>
  </si>
  <si>
    <t>Avdrag</t>
  </si>
  <si>
    <t>Semester-</t>
  </si>
  <si>
    <t>Ändra bara i cellen månadslön</t>
  </si>
  <si>
    <t>Ändra endast i gulmarkerade celler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</si>
</sst>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1" fontId="3" fillId="0" borderId="0" xfId="0" applyNumberFormat="1" applyFont="1"/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164" fontId="0" fillId="2" borderId="0" xfId="0" applyNumberForma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6" fillId="0" borderId="0" xfId="0" applyNumberFormat="1" applyFont="1"/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2" borderId="0" xfId="0" applyNumberFormat="1" applyFill="1"/>
    <xf numFmtId="2" fontId="2" fillId="0" borderId="0" xfId="0" applyNumberFormat="1" applyFont="1" applyFill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0" xfId="0" applyFill="1"/>
    <xf numFmtId="1" fontId="7" fillId="0" borderId="1" xfId="0" applyNumberFormat="1" applyFont="1" applyFill="1" applyBorder="1"/>
    <xf numFmtId="1" fontId="7" fillId="2" borderId="1" xfId="0" applyNumberFormat="1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5AF1-D775-4994-94B5-C20BC216E985}">
  <dimension ref="A1:M41"/>
  <sheetViews>
    <sheetView tabSelected="1" zoomScaleNormal="100" workbookViewId="0">
      <selection activeCell="B1" sqref="B1"/>
    </sheetView>
  </sheetViews>
  <sheetFormatPr defaultRowHeight="15" x14ac:dyDescent="0.25"/>
  <cols>
    <col min="1" max="1" width="11.85546875" style="11" bestFit="1" customWidth="1"/>
    <col min="2" max="2" width="9.28515625" customWidth="1"/>
    <col min="3" max="3" width="10" bestFit="1" customWidth="1"/>
    <col min="4" max="4" width="8.28515625" customWidth="1"/>
    <col min="5" max="5" width="4.7109375" customWidth="1"/>
    <col min="6" max="7" width="14.28515625" bestFit="1" customWidth="1"/>
    <col min="8" max="8" width="14.5703125" customWidth="1"/>
    <col min="9" max="9" width="10.85546875" customWidth="1"/>
    <col min="10" max="10" width="18.28515625" customWidth="1"/>
    <col min="12" max="12" width="15" customWidth="1"/>
    <col min="13" max="13" width="9.5703125" bestFit="1" customWidth="1"/>
    <col min="14" max="14" width="11.85546875" bestFit="1" customWidth="1"/>
    <col min="16" max="16" width="12" bestFit="1" customWidth="1"/>
    <col min="17" max="19" width="11" bestFit="1" customWidth="1"/>
    <col min="20" max="20" width="12" bestFit="1" customWidth="1"/>
  </cols>
  <sheetData>
    <row r="1" spans="1:13" ht="18.75" x14ac:dyDescent="0.3">
      <c r="A1" s="38" t="s">
        <v>7</v>
      </c>
      <c r="B1" s="53">
        <v>30000</v>
      </c>
      <c r="C1" s="37" t="s">
        <v>15</v>
      </c>
      <c r="D1" s="52">
        <f>B1*0.2926</f>
        <v>8778</v>
      </c>
      <c r="E1" s="6"/>
      <c r="F1" s="2"/>
      <c r="H1" s="2"/>
      <c r="I1" s="2"/>
      <c r="J1" s="2"/>
      <c r="K1" s="2"/>
      <c r="L1" s="2"/>
      <c r="M1" s="2"/>
    </row>
    <row r="2" spans="1:13" x14ac:dyDescent="0.25">
      <c r="B2" s="2"/>
      <c r="C2" s="2"/>
      <c r="D2" s="2"/>
      <c r="E2" s="2"/>
      <c r="F2" s="2"/>
      <c r="H2" s="2"/>
      <c r="I2" s="2"/>
      <c r="K2" s="36"/>
      <c r="L2" s="2"/>
      <c r="M2" s="2"/>
    </row>
    <row r="3" spans="1:13" x14ac:dyDescent="0.25">
      <c r="B3" s="18" t="s">
        <v>0</v>
      </c>
      <c r="C3" s="18" t="s">
        <v>0</v>
      </c>
      <c r="D3" s="18" t="s">
        <v>0</v>
      </c>
      <c r="E3" s="7"/>
      <c r="F3" s="18" t="s">
        <v>10</v>
      </c>
      <c r="G3" s="18" t="s">
        <v>10</v>
      </c>
      <c r="H3" s="18" t="s">
        <v>10</v>
      </c>
      <c r="I3" s="7"/>
      <c r="K3" s="29"/>
    </row>
    <row r="4" spans="1:13" x14ac:dyDescent="0.25">
      <c r="B4" s="19" t="s">
        <v>1</v>
      </c>
      <c r="C4" s="19" t="s">
        <v>3</v>
      </c>
      <c r="D4" s="19" t="s">
        <v>5</v>
      </c>
      <c r="E4" s="7"/>
      <c r="F4" s="19" t="s">
        <v>1</v>
      </c>
      <c r="G4" s="19" t="s">
        <v>3</v>
      </c>
      <c r="H4" s="19" t="s">
        <v>5</v>
      </c>
      <c r="I4" s="7"/>
      <c r="K4" s="29"/>
    </row>
    <row r="5" spans="1:13" s="1" customFormat="1" x14ac:dyDescent="0.25">
      <c r="A5" s="12"/>
      <c r="B5" s="19" t="s">
        <v>2</v>
      </c>
      <c r="C5" s="19" t="s">
        <v>4</v>
      </c>
      <c r="D5" s="19" t="s">
        <v>4</v>
      </c>
      <c r="E5" s="7"/>
      <c r="F5" s="19" t="s">
        <v>2</v>
      </c>
      <c r="G5" s="19" t="s">
        <v>4</v>
      </c>
      <c r="H5" s="19" t="s">
        <v>4</v>
      </c>
      <c r="I5" s="7"/>
      <c r="K5" s="29"/>
    </row>
    <row r="6" spans="1:13" hidden="1" x14ac:dyDescent="0.25">
      <c r="B6" s="20">
        <v>95</v>
      </c>
      <c r="C6" s="20">
        <v>85</v>
      </c>
      <c r="D6" s="20">
        <v>70</v>
      </c>
      <c r="E6" s="8"/>
      <c r="F6" s="20"/>
      <c r="G6" s="20"/>
      <c r="H6" s="20"/>
      <c r="I6" s="8"/>
      <c r="K6" s="28"/>
    </row>
    <row r="7" spans="1:13" x14ac:dyDescent="0.25">
      <c r="B7" s="21"/>
      <c r="C7" s="21"/>
      <c r="D7" s="21"/>
      <c r="E7" s="9"/>
      <c r="F7" s="21"/>
      <c r="G7" s="21"/>
      <c r="H7" s="21"/>
      <c r="I7" s="9"/>
      <c r="K7" s="31"/>
    </row>
    <row r="8" spans="1:13" x14ac:dyDescent="0.25">
      <c r="A8" s="16" t="s">
        <v>6</v>
      </c>
      <c r="B8" s="44">
        <f>B1/B6</f>
        <v>315.78947368421052</v>
      </c>
      <c r="C8" s="44">
        <f>B1/C6</f>
        <v>352.94117647058823</v>
      </c>
      <c r="D8" s="44">
        <f>B1/D6</f>
        <v>428.57142857142856</v>
      </c>
      <c r="E8" s="43"/>
      <c r="F8" s="44">
        <f>B8-(B1/175)</f>
        <v>144.3609022556391</v>
      </c>
      <c r="G8" s="44">
        <f>C8-(B1/175)</f>
        <v>181.51260504201682</v>
      </c>
      <c r="H8" s="44">
        <f>D8-(B1/175)</f>
        <v>257.14285714285711</v>
      </c>
      <c r="I8" s="10"/>
      <c r="K8" s="5"/>
    </row>
    <row r="9" spans="1:13" x14ac:dyDescent="0.25">
      <c r="B9" s="2"/>
      <c r="C9" s="2"/>
      <c r="D9" s="2"/>
      <c r="E9" s="2"/>
      <c r="F9" s="2"/>
      <c r="G9" s="2"/>
      <c r="H9" s="2"/>
      <c r="I9" s="2"/>
      <c r="K9" s="2"/>
    </row>
    <row r="10" spans="1:13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3" x14ac:dyDescent="0.25">
      <c r="B11" s="2"/>
      <c r="C11" s="2"/>
      <c r="D11" s="2"/>
      <c r="E11" s="2"/>
      <c r="F11" s="2"/>
      <c r="I11" s="2"/>
      <c r="J11" s="2"/>
      <c r="K11" s="2"/>
    </row>
    <row r="12" spans="1:13" x14ac:dyDescent="0.25">
      <c r="B12" s="2"/>
      <c r="C12" s="2"/>
      <c r="D12" s="2"/>
      <c r="E12" s="2"/>
      <c r="F12" s="2"/>
      <c r="I12" s="2"/>
      <c r="J12" s="2"/>
      <c r="K12" s="2"/>
    </row>
    <row r="13" spans="1:13" x14ac:dyDescent="0.25">
      <c r="B13" s="8"/>
      <c r="C13" s="8"/>
      <c r="D13" s="8"/>
      <c r="E13" s="8"/>
      <c r="F13" s="8"/>
      <c r="I13" s="8"/>
      <c r="J13" s="8"/>
      <c r="K13" s="2"/>
    </row>
    <row r="14" spans="1:13" x14ac:dyDescent="0.25">
      <c r="B14" s="18" t="s">
        <v>22</v>
      </c>
      <c r="C14" s="18" t="s">
        <v>0</v>
      </c>
      <c r="D14" s="18" t="s">
        <v>10</v>
      </c>
      <c r="F14" s="18" t="s">
        <v>9</v>
      </c>
      <c r="K14" s="2"/>
      <c r="L14" s="2"/>
      <c r="M14" s="2"/>
    </row>
    <row r="15" spans="1:13" x14ac:dyDescent="0.25">
      <c r="B15" s="19" t="s">
        <v>8</v>
      </c>
      <c r="C15" s="19" t="s">
        <v>8</v>
      </c>
      <c r="D15" s="19" t="s">
        <v>14</v>
      </c>
      <c r="F15" s="19"/>
      <c r="K15" s="2"/>
      <c r="L15" s="2"/>
      <c r="M15" s="2"/>
    </row>
    <row r="16" spans="1:13" x14ac:dyDescent="0.25">
      <c r="B16" s="19"/>
      <c r="C16" s="19"/>
      <c r="D16" s="22"/>
      <c r="F16" s="19"/>
      <c r="K16" s="2"/>
      <c r="L16" s="2"/>
      <c r="M16" s="2"/>
    </row>
    <row r="17" spans="1:13" hidden="1" x14ac:dyDescent="0.25">
      <c r="B17" s="20">
        <v>68</v>
      </c>
      <c r="C17" s="20">
        <v>50</v>
      </c>
      <c r="D17" s="20">
        <v>70</v>
      </c>
      <c r="F17" s="20">
        <v>278</v>
      </c>
      <c r="K17" s="2"/>
      <c r="L17" s="2"/>
      <c r="M17" s="2"/>
    </row>
    <row r="18" spans="1:13" x14ac:dyDescent="0.25">
      <c r="B18" s="21"/>
      <c r="C18" s="21"/>
      <c r="D18" s="23"/>
      <c r="F18" s="21"/>
      <c r="K18" s="2"/>
      <c r="L18" s="2"/>
      <c r="M18" s="2"/>
    </row>
    <row r="19" spans="1:13" x14ac:dyDescent="0.25">
      <c r="A19" s="16" t="s">
        <v>6</v>
      </c>
      <c r="B19" s="44">
        <f>B1/B17</f>
        <v>441.1764705882353</v>
      </c>
      <c r="C19" s="44">
        <f>B1/C17</f>
        <v>600</v>
      </c>
      <c r="D19" s="44">
        <f>C19-(B1/175)</f>
        <v>428.57142857142856</v>
      </c>
      <c r="E19" s="15"/>
      <c r="F19" s="44">
        <f>B1/F17</f>
        <v>107.91366906474821</v>
      </c>
      <c r="K19" s="2"/>
      <c r="L19" s="2"/>
      <c r="M19" s="2"/>
    </row>
    <row r="20" spans="1:13" x14ac:dyDescent="0.25">
      <c r="B20" s="8"/>
      <c r="C20" s="8"/>
      <c r="D20" s="11"/>
      <c r="K20" s="2"/>
      <c r="L20" s="2"/>
      <c r="M20" s="2"/>
    </row>
    <row r="21" spans="1:13" x14ac:dyDescent="0.25">
      <c r="B21" s="8"/>
      <c r="C21" s="8"/>
      <c r="D21" s="11"/>
      <c r="K21" s="2"/>
      <c r="L21" s="2"/>
      <c r="M21" s="2"/>
    </row>
    <row r="22" spans="1:13" x14ac:dyDescent="0.25">
      <c r="B22" s="2"/>
      <c r="C22" s="2"/>
      <c r="D22" s="2"/>
      <c r="E22" s="2"/>
      <c r="F22" s="2"/>
      <c r="H22" s="2"/>
      <c r="I22" s="2"/>
      <c r="J22" s="2"/>
      <c r="K22" s="2"/>
      <c r="L22" s="2"/>
      <c r="M22" s="2"/>
    </row>
    <row r="23" spans="1:13" x14ac:dyDescent="0.25">
      <c r="B23" s="2"/>
      <c r="C23" s="2"/>
      <c r="D23" s="2"/>
      <c r="F23" s="2"/>
      <c r="G23" s="2"/>
      <c r="I23" s="2"/>
      <c r="J23" s="2"/>
      <c r="K23" s="2"/>
      <c r="L23" s="2"/>
      <c r="M23" s="2"/>
    </row>
    <row r="24" spans="1:13" x14ac:dyDescent="0.25">
      <c r="B24" s="39" t="s">
        <v>16</v>
      </c>
      <c r="C24" s="40"/>
      <c r="D24" s="16"/>
      <c r="F24" s="39" t="s">
        <v>30</v>
      </c>
      <c r="G24" s="40"/>
      <c r="H24" s="2"/>
      <c r="I24" s="2"/>
      <c r="J24" s="2"/>
      <c r="K24" s="2"/>
      <c r="L24" s="2"/>
      <c r="M24" s="2"/>
    </row>
    <row r="25" spans="1:13" x14ac:dyDescent="0.25">
      <c r="B25" s="26"/>
      <c r="C25" s="26"/>
      <c r="D25" s="16"/>
      <c r="F25" s="26"/>
      <c r="G25" s="56">
        <v>48600</v>
      </c>
      <c r="H25" s="2"/>
      <c r="I25" s="2"/>
      <c r="J25" s="2"/>
      <c r="K25" s="2"/>
      <c r="L25" s="2"/>
    </row>
    <row r="26" spans="1:13" x14ac:dyDescent="0.25">
      <c r="A26" s="16" t="s">
        <v>29</v>
      </c>
      <c r="B26" s="24" t="s">
        <v>17</v>
      </c>
      <c r="C26" s="24" t="s">
        <v>18</v>
      </c>
      <c r="D26" s="14"/>
      <c r="F26" s="22" t="s">
        <v>21</v>
      </c>
      <c r="G26" s="22" t="s">
        <v>28</v>
      </c>
      <c r="H26" s="2"/>
      <c r="I26" s="2"/>
      <c r="J26" s="2"/>
      <c r="K26" s="2"/>
      <c r="L26" s="2"/>
      <c r="M26" s="2"/>
    </row>
    <row r="27" spans="1:13" x14ac:dyDescent="0.25">
      <c r="B27" s="25"/>
      <c r="C27" s="25"/>
      <c r="D27" s="16"/>
      <c r="F27" s="25"/>
      <c r="G27" s="25"/>
      <c r="H27" s="2"/>
      <c r="I27" s="2"/>
      <c r="J27" s="2"/>
      <c r="K27" s="2"/>
      <c r="L27" s="2"/>
      <c r="M27" s="2"/>
    </row>
    <row r="28" spans="1:13" x14ac:dyDescent="0.25">
      <c r="B28" s="25"/>
      <c r="C28" s="25"/>
      <c r="D28" s="16"/>
      <c r="F28" s="25"/>
      <c r="G28" s="25"/>
      <c r="H28" s="2"/>
      <c r="I28" s="2"/>
      <c r="J28" s="2"/>
      <c r="K28" s="2"/>
      <c r="L28" s="2"/>
      <c r="M28" s="2"/>
    </row>
    <row r="29" spans="1:13" x14ac:dyDescent="0.25">
      <c r="B29" s="45">
        <f>(B1+D1+E1)*12/365</f>
        <v>1274.8931506849315</v>
      </c>
      <c r="C29" s="44">
        <f>(B1+D1+E1)/175</f>
        <v>221.58857142857144</v>
      </c>
      <c r="D29" s="7"/>
      <c r="F29" s="44">
        <f>B1*0.008</f>
        <v>240</v>
      </c>
      <c r="G29" s="44">
        <f>G25/220</f>
        <v>220.90909090909091</v>
      </c>
      <c r="H29" s="2"/>
      <c r="I29" s="2"/>
      <c r="J29" s="2"/>
      <c r="K29" s="2"/>
      <c r="L29" s="2"/>
      <c r="M29" s="2"/>
    </row>
    <row r="30" spans="1:13" x14ac:dyDescent="0.25">
      <c r="B30" s="16"/>
      <c r="C30" s="16"/>
      <c r="D30" s="16"/>
      <c r="F30" s="25">
        <v>25</v>
      </c>
      <c r="G30" s="25">
        <v>15</v>
      </c>
      <c r="H30" s="2" t="s">
        <v>23</v>
      </c>
      <c r="I30" s="2"/>
      <c r="J30" s="2"/>
      <c r="K30" s="2"/>
      <c r="L30" s="2"/>
      <c r="M30" s="2"/>
    </row>
    <row r="31" spans="1:13" x14ac:dyDescent="0.25">
      <c r="B31" s="7"/>
      <c r="C31" s="17"/>
      <c r="D31" s="17"/>
      <c r="F31" s="27">
        <f>F29*F30</f>
        <v>6000</v>
      </c>
      <c r="G31" s="27">
        <f>G30*G29</f>
        <v>3313.6363636363635</v>
      </c>
      <c r="H31" s="2">
        <f>F31+G31</f>
        <v>9313.636363636364</v>
      </c>
      <c r="I31" s="2"/>
      <c r="J31" s="2"/>
      <c r="K31" s="2"/>
      <c r="L31" s="2"/>
      <c r="M31" s="2"/>
    </row>
    <row r="32" spans="1:13" x14ac:dyDescent="0.25">
      <c r="B32" s="2"/>
      <c r="C32" s="2"/>
      <c r="D32" s="2"/>
      <c r="E32" s="2"/>
      <c r="F32" s="2"/>
      <c r="H32" s="2"/>
      <c r="I32" s="2"/>
      <c r="J32" s="2"/>
      <c r="K32" s="2"/>
      <c r="L32" s="2"/>
      <c r="M32" s="2"/>
    </row>
    <row r="33" spans="2:13" x14ac:dyDescent="0.25">
      <c r="B33" s="2"/>
      <c r="C33" s="2"/>
      <c r="D33" s="2"/>
      <c r="E33" s="2"/>
      <c r="F33" s="2"/>
      <c r="H33" s="2"/>
      <c r="I33" s="2"/>
      <c r="J33" s="2"/>
      <c r="K33" s="2"/>
      <c r="L33" s="2"/>
      <c r="M33" s="2"/>
    </row>
    <row r="34" spans="2:13" x14ac:dyDescent="0.25">
      <c r="B34" s="35" t="s">
        <v>31</v>
      </c>
      <c r="C34" s="42"/>
      <c r="D34" s="42"/>
      <c r="E34" s="2"/>
      <c r="F34" s="2"/>
      <c r="H34" s="2"/>
      <c r="I34" s="2"/>
      <c r="J34" s="2"/>
      <c r="K34" s="2"/>
      <c r="L34" s="2"/>
      <c r="M34" s="2"/>
    </row>
    <row r="35" spans="2:13" x14ac:dyDescent="0.25">
      <c r="B35" s="41"/>
      <c r="C35" s="2"/>
      <c r="D35" s="2"/>
      <c r="E35" s="2"/>
      <c r="F35" s="2"/>
      <c r="H35" s="2"/>
      <c r="I35" s="2"/>
      <c r="J35" s="2"/>
      <c r="K35" s="2"/>
      <c r="L35" s="2"/>
      <c r="M35" s="2"/>
    </row>
    <row r="36" spans="2:13" x14ac:dyDescent="0.25">
      <c r="B36" s="13"/>
      <c r="C36" s="8"/>
    </row>
    <row r="37" spans="2:13" x14ac:dyDescent="0.25">
      <c r="B37" s="30" t="s">
        <v>24</v>
      </c>
    </row>
    <row r="38" spans="2:13" x14ac:dyDescent="0.25">
      <c r="B38" s="13" t="s">
        <v>25</v>
      </c>
    </row>
    <row r="39" spans="2:13" x14ac:dyDescent="0.25">
      <c r="B39" s="13" t="s">
        <v>26</v>
      </c>
    </row>
    <row r="41" spans="2:13" x14ac:dyDescent="0.25">
      <c r="B41" s="2"/>
    </row>
  </sheetData>
  <sheetProtection sheet="1" objects="1" scenarios="1"/>
  <mergeCells count="2">
    <mergeCell ref="F24:G24"/>
    <mergeCell ref="B24:C24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zoomScale="90" zoomScaleNormal="90" workbookViewId="0">
      <selection activeCell="I7" sqref="I7"/>
    </sheetView>
  </sheetViews>
  <sheetFormatPr defaultRowHeight="15" x14ac:dyDescent="0.25"/>
  <cols>
    <col min="1" max="1" width="14" bestFit="1" customWidth="1"/>
    <col min="2" max="2" width="11.5703125" bestFit="1" customWidth="1"/>
    <col min="3" max="4" width="9.5703125" bestFit="1" customWidth="1"/>
    <col min="5" max="5" width="9.5703125" hidden="1" customWidth="1"/>
    <col min="7" max="7" width="10.7109375" bestFit="1" customWidth="1"/>
    <col min="8" max="8" width="11.140625" bestFit="1" customWidth="1"/>
    <col min="9" max="9" width="10.7109375" bestFit="1" customWidth="1"/>
    <col min="11" max="11" width="9.5703125" hidden="1" customWidth="1"/>
    <col min="12" max="12" width="11.85546875" hidden="1" customWidth="1"/>
    <col min="14" max="14" width="12" bestFit="1" customWidth="1"/>
    <col min="15" max="17" width="11" bestFit="1" customWidth="1"/>
    <col min="18" max="18" width="12" bestFit="1" customWidth="1"/>
  </cols>
  <sheetData>
    <row r="1" spans="1:18" ht="18.75" x14ac:dyDescent="0.3">
      <c r="A1" s="32" t="s">
        <v>7</v>
      </c>
      <c r="B1" s="54">
        <v>30000</v>
      </c>
      <c r="C1" s="8"/>
      <c r="D1" s="8"/>
      <c r="E1" s="8"/>
      <c r="F1" s="8"/>
      <c r="G1" s="2"/>
      <c r="I1" s="2"/>
      <c r="J1" s="2"/>
      <c r="K1" s="2"/>
    </row>
    <row r="2" spans="1:18" x14ac:dyDescent="0.25">
      <c r="B2" s="2"/>
      <c r="C2" s="2"/>
      <c r="D2" s="2"/>
      <c r="E2" s="2"/>
      <c r="F2" s="2"/>
      <c r="G2" s="2"/>
      <c r="I2" s="2"/>
      <c r="J2" s="2"/>
      <c r="K2" s="2"/>
    </row>
    <row r="3" spans="1:18" x14ac:dyDescent="0.25">
      <c r="B3" s="8" t="s">
        <v>0</v>
      </c>
      <c r="C3" s="8" t="s">
        <v>0</v>
      </c>
      <c r="D3" s="8" t="s">
        <v>0</v>
      </c>
      <c r="E3" s="8"/>
      <c r="F3" s="8"/>
      <c r="G3" s="8" t="s">
        <v>10</v>
      </c>
      <c r="H3" s="8" t="s">
        <v>10</v>
      </c>
      <c r="I3" s="8" t="s">
        <v>10</v>
      </c>
      <c r="J3" s="8"/>
      <c r="K3" s="8" t="s">
        <v>0</v>
      </c>
      <c r="L3" s="8" t="s">
        <v>10</v>
      </c>
    </row>
    <row r="4" spans="1:18" x14ac:dyDescent="0.25">
      <c r="B4" s="8" t="s">
        <v>1</v>
      </c>
      <c r="C4" s="8" t="s">
        <v>3</v>
      </c>
      <c r="D4" s="8" t="s">
        <v>5</v>
      </c>
      <c r="E4" s="8"/>
      <c r="F4" s="8"/>
      <c r="G4" s="8" t="s">
        <v>1</v>
      </c>
      <c r="H4" s="8" t="s">
        <v>3</v>
      </c>
      <c r="I4" s="8" t="s">
        <v>5</v>
      </c>
      <c r="J4" s="8"/>
      <c r="K4" s="8" t="s">
        <v>8</v>
      </c>
      <c r="L4" s="8" t="s">
        <v>8</v>
      </c>
    </row>
    <row r="5" spans="1:18" s="1" customFormat="1" x14ac:dyDescent="0.25">
      <c r="B5" s="8" t="s">
        <v>2</v>
      </c>
      <c r="C5" s="8" t="s">
        <v>4</v>
      </c>
      <c r="D5" s="8" t="s">
        <v>4</v>
      </c>
      <c r="E5" s="8"/>
      <c r="F5" s="8"/>
      <c r="G5" s="8" t="s">
        <v>2</v>
      </c>
      <c r="H5" s="8" t="s">
        <v>4</v>
      </c>
      <c r="I5" s="8" t="s">
        <v>4</v>
      </c>
      <c r="J5" s="8"/>
      <c r="K5" s="8"/>
      <c r="L5" s="12"/>
    </row>
    <row r="6" spans="1:18" hidden="1" x14ac:dyDescent="0.25">
      <c r="B6" s="8">
        <v>95</v>
      </c>
      <c r="C6" s="8">
        <v>85</v>
      </c>
      <c r="D6" s="8">
        <v>70</v>
      </c>
      <c r="E6" s="8"/>
      <c r="F6" s="8"/>
      <c r="G6" s="8"/>
      <c r="H6" s="8"/>
      <c r="I6" s="8"/>
      <c r="J6" s="8"/>
      <c r="K6" s="8">
        <v>50</v>
      </c>
      <c r="L6" s="8">
        <v>70</v>
      </c>
    </row>
    <row r="7" spans="1:18" x14ac:dyDescent="0.25">
      <c r="A7" t="s">
        <v>19</v>
      </c>
      <c r="B7" s="55">
        <v>0</v>
      </c>
      <c r="C7" s="55">
        <v>0</v>
      </c>
      <c r="D7" s="55">
        <v>12</v>
      </c>
      <c r="E7" s="33"/>
      <c r="F7" s="9"/>
      <c r="G7" s="55">
        <v>0</v>
      </c>
      <c r="H7" s="55">
        <v>0</v>
      </c>
      <c r="I7" s="55">
        <v>12</v>
      </c>
      <c r="J7" s="9"/>
      <c r="K7" s="9">
        <v>0</v>
      </c>
      <c r="L7" s="11">
        <v>0</v>
      </c>
      <c r="O7" s="5"/>
      <c r="P7" s="2"/>
    </row>
    <row r="8" spans="1:18" x14ac:dyDescent="0.25">
      <c r="A8" t="s">
        <v>6</v>
      </c>
      <c r="B8" s="10">
        <f>B1/B6</f>
        <v>315.78947368421052</v>
      </c>
      <c r="C8" s="10">
        <f>B1/C6</f>
        <v>352.94117647058823</v>
      </c>
      <c r="D8" s="10">
        <f>B1/D6</f>
        <v>428.57142857142856</v>
      </c>
      <c r="E8" s="10"/>
      <c r="F8" s="10"/>
      <c r="G8" s="10">
        <f>B8-(B1/175)</f>
        <v>144.3609022556391</v>
      </c>
      <c r="H8" s="10">
        <f>C8-(B1/175)</f>
        <v>181.51260504201682</v>
      </c>
      <c r="I8" s="10">
        <f>D8-(B1/175)</f>
        <v>257.14285714285711</v>
      </c>
      <c r="J8" s="10"/>
      <c r="K8" s="10">
        <f>B1/K6</f>
        <v>600</v>
      </c>
      <c r="L8" s="10">
        <f>K8-(B1/175)</f>
        <v>428.57142857142856</v>
      </c>
    </row>
    <row r="9" spans="1:18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8" x14ac:dyDescent="0.25">
      <c r="B10" s="8" t="s">
        <v>1</v>
      </c>
      <c r="C10" s="8" t="s">
        <v>3</v>
      </c>
      <c r="D10" s="8" t="s">
        <v>5</v>
      </c>
      <c r="E10" s="8" t="s">
        <v>8</v>
      </c>
      <c r="F10" s="8"/>
      <c r="G10" s="8"/>
      <c r="H10" s="8"/>
      <c r="I10" s="8"/>
      <c r="J10" s="2"/>
      <c r="K10" s="2"/>
    </row>
    <row r="11" spans="1:18" x14ac:dyDescent="0.25">
      <c r="B11" s="8" t="s">
        <v>2</v>
      </c>
      <c r="C11" s="8" t="s">
        <v>4</v>
      </c>
      <c r="D11" s="8" t="s">
        <v>4</v>
      </c>
      <c r="E11" s="8"/>
      <c r="F11" s="8"/>
      <c r="G11" s="8"/>
      <c r="H11" s="11"/>
      <c r="I11" s="8"/>
      <c r="J11" s="2"/>
      <c r="K11" s="2"/>
      <c r="N11" s="2"/>
      <c r="O11" s="4"/>
      <c r="P11" s="4"/>
      <c r="Q11" s="2"/>
      <c r="R11" s="2"/>
    </row>
    <row r="12" spans="1:18" x14ac:dyDescent="0.25">
      <c r="A12" t="s">
        <v>11</v>
      </c>
      <c r="B12" s="8"/>
      <c r="C12" s="8"/>
      <c r="D12" s="8"/>
      <c r="E12" s="8"/>
      <c r="F12" s="8"/>
      <c r="G12" s="8"/>
      <c r="H12" s="11"/>
      <c r="I12" s="8"/>
      <c r="J12" s="2"/>
      <c r="K12" s="2"/>
    </row>
    <row r="13" spans="1:18" x14ac:dyDescent="0.25">
      <c r="A13" s="46" t="s">
        <v>12</v>
      </c>
      <c r="B13" s="47">
        <v>0</v>
      </c>
      <c r="C13" s="47">
        <v>0</v>
      </c>
      <c r="D13" s="47">
        <v>0</v>
      </c>
      <c r="E13" s="8">
        <v>0</v>
      </c>
      <c r="F13" s="8"/>
      <c r="G13" s="8"/>
      <c r="H13" s="11"/>
      <c r="I13" s="8"/>
      <c r="J13" s="2"/>
      <c r="K13" s="2"/>
    </row>
    <row r="14" spans="1:18" x14ac:dyDescent="0.25">
      <c r="A14" s="46" t="s">
        <v>13</v>
      </c>
      <c r="B14" s="47">
        <f>$G$8*$G$7</f>
        <v>0</v>
      </c>
      <c r="C14" s="47">
        <f>$H$8*$H$7</f>
        <v>0</v>
      </c>
      <c r="D14" s="47">
        <f>$I$8*$I$7</f>
        <v>3085.7142857142853</v>
      </c>
      <c r="E14" s="8">
        <f>$L$8*$L$7</f>
        <v>0</v>
      </c>
      <c r="F14" s="8"/>
      <c r="G14" s="8"/>
      <c r="H14" s="11"/>
      <c r="I14" s="8"/>
      <c r="J14" s="2"/>
      <c r="K14" s="2"/>
    </row>
    <row r="15" spans="1:18" x14ac:dyDescent="0.25">
      <c r="A15" s="46" t="s">
        <v>27</v>
      </c>
      <c r="B15" s="47">
        <f>$B$8*$B$7</f>
        <v>0</v>
      </c>
      <c r="C15" s="47">
        <f>$C$8*$C$7</f>
        <v>0</v>
      </c>
      <c r="D15" s="47">
        <f>$D$8*$D$7</f>
        <v>5142.8571428571431</v>
      </c>
      <c r="E15" s="8">
        <f>$K$8*$K$7</f>
        <v>0</v>
      </c>
      <c r="F15" s="8"/>
      <c r="G15" s="8"/>
      <c r="H15" s="11"/>
      <c r="I15" s="8"/>
      <c r="J15" s="2"/>
      <c r="K15" s="2"/>
    </row>
    <row r="16" spans="1:18" x14ac:dyDescent="0.25">
      <c r="B16" s="47">
        <f>B14+B15</f>
        <v>0</v>
      </c>
      <c r="C16" s="47">
        <f>C14+C15</f>
        <v>0</v>
      </c>
      <c r="D16" s="47">
        <f>D14+D15</f>
        <v>8228.5714285714275</v>
      </c>
      <c r="E16" s="8">
        <f>SUM(E13:E15)</f>
        <v>0</v>
      </c>
      <c r="F16" s="49" t="s">
        <v>20</v>
      </c>
      <c r="G16" s="50">
        <f>B16+C16+D16</f>
        <v>8228.5714285714275</v>
      </c>
      <c r="H16" s="11"/>
      <c r="I16" s="8"/>
      <c r="J16" s="2"/>
      <c r="K16" s="2"/>
    </row>
    <row r="17" spans="1:11" x14ac:dyDescent="0.25">
      <c r="B17" s="8"/>
      <c r="C17" s="8"/>
      <c r="D17" s="8"/>
      <c r="E17" s="8"/>
      <c r="F17" s="8"/>
      <c r="G17" s="8"/>
      <c r="H17" s="11"/>
      <c r="I17" s="8"/>
      <c r="J17" s="2"/>
      <c r="K17" s="2"/>
    </row>
    <row r="18" spans="1:11" x14ac:dyDescent="0.25">
      <c r="A18" s="46" t="s">
        <v>12</v>
      </c>
      <c r="B18" s="47">
        <f t="shared" ref="B18" si="0">B12*$A$6</f>
        <v>0</v>
      </c>
      <c r="C18" s="47">
        <v>0</v>
      </c>
      <c r="D18" s="47">
        <v>0</v>
      </c>
      <c r="E18" s="8">
        <v>0</v>
      </c>
      <c r="F18" s="8"/>
      <c r="G18" s="8"/>
      <c r="H18" s="11"/>
      <c r="I18" s="8"/>
      <c r="J18" s="2"/>
      <c r="K18" s="2"/>
    </row>
    <row r="19" spans="1:11" x14ac:dyDescent="0.25">
      <c r="A19" s="46" t="s">
        <v>27</v>
      </c>
      <c r="B19" s="47">
        <f>$B$8*$B$7</f>
        <v>0</v>
      </c>
      <c r="C19" s="47">
        <f>$C$8*$C$7</f>
        <v>0</v>
      </c>
      <c r="D19" s="47">
        <f>$D$8*$D$7</f>
        <v>5142.8571428571431</v>
      </c>
      <c r="E19" s="8">
        <f>$K$8*$K$7</f>
        <v>0</v>
      </c>
      <c r="F19" s="8"/>
      <c r="G19" s="8"/>
      <c r="H19" s="11"/>
      <c r="I19" s="8"/>
      <c r="J19" s="2"/>
      <c r="K19" s="2"/>
    </row>
    <row r="20" spans="1:11" x14ac:dyDescent="0.25">
      <c r="A20" s="46" t="s">
        <v>27</v>
      </c>
      <c r="B20" s="47">
        <f>$B$8*$B$7</f>
        <v>0</v>
      </c>
      <c r="C20" s="47">
        <f>$C$8*$C$7</f>
        <v>0</v>
      </c>
      <c r="D20" s="47">
        <f>$D$8*$D$7</f>
        <v>5142.8571428571431</v>
      </c>
      <c r="E20" s="8">
        <f>$K$8*$K$7</f>
        <v>0</v>
      </c>
      <c r="F20" s="8"/>
      <c r="G20" s="8"/>
      <c r="H20" s="11"/>
      <c r="I20" s="8"/>
      <c r="J20" s="2"/>
      <c r="K20" s="2"/>
    </row>
    <row r="21" spans="1:11" x14ac:dyDescent="0.25">
      <c r="B21" s="47">
        <f>B19+B20</f>
        <v>0</v>
      </c>
      <c r="C21" s="47">
        <f>C19+C20</f>
        <v>0</v>
      </c>
      <c r="D21" s="47">
        <f>D19+D20</f>
        <v>10285.714285714286</v>
      </c>
      <c r="E21" s="8">
        <f>SUM(E18:E20)</f>
        <v>0</v>
      </c>
      <c r="F21" s="49" t="s">
        <v>20</v>
      </c>
      <c r="G21" s="50">
        <f>B21+C21+D21</f>
        <v>10285.714285714286</v>
      </c>
      <c r="H21" s="11"/>
      <c r="I21" s="8"/>
      <c r="J21" s="2"/>
      <c r="K21" s="2"/>
    </row>
    <row r="22" spans="1:11" x14ac:dyDescent="0.25">
      <c r="B22" s="8"/>
      <c r="C22" s="8"/>
      <c r="D22" s="8"/>
      <c r="E22" s="8"/>
      <c r="F22" s="8"/>
      <c r="G22" s="8"/>
      <c r="H22" s="11"/>
      <c r="I22" s="8"/>
      <c r="J22" s="2"/>
      <c r="K22" s="2"/>
    </row>
    <row r="23" spans="1:11" x14ac:dyDescent="0.25">
      <c r="A23" t="s">
        <v>13</v>
      </c>
      <c r="B23" s="47">
        <f>$G$8*$G$7</f>
        <v>0</v>
      </c>
      <c r="C23" s="47">
        <f>$H$8*$H$7</f>
        <v>0</v>
      </c>
      <c r="D23" s="47">
        <f>$I$8*$I$7</f>
        <v>3085.7142857142853</v>
      </c>
      <c r="E23" s="8">
        <f>$L$8*$L$7</f>
        <v>0</v>
      </c>
      <c r="F23" s="8"/>
      <c r="G23" s="8"/>
      <c r="H23" s="11"/>
      <c r="I23" s="8"/>
      <c r="J23" s="2"/>
    </row>
    <row r="24" spans="1:11" x14ac:dyDescent="0.25">
      <c r="A24" t="s">
        <v>27</v>
      </c>
      <c r="B24" s="47">
        <f>$B$8*$B$7</f>
        <v>0</v>
      </c>
      <c r="C24" s="47">
        <f>$C$8*$C$7</f>
        <v>0</v>
      </c>
      <c r="D24" s="47">
        <f>$D$8*$D$7</f>
        <v>5142.8571428571431</v>
      </c>
      <c r="E24" s="8">
        <f>$K$8*$K$7</f>
        <v>0</v>
      </c>
      <c r="F24" s="8"/>
      <c r="G24" s="8"/>
      <c r="H24" s="11"/>
      <c r="I24" s="8"/>
      <c r="J24" s="2"/>
      <c r="K24" s="2"/>
    </row>
    <row r="25" spans="1:11" x14ac:dyDescent="0.25">
      <c r="A25" t="s">
        <v>27</v>
      </c>
      <c r="B25" s="47">
        <f>$B$8*$B$7</f>
        <v>0</v>
      </c>
      <c r="C25" s="47">
        <f>$C$8*$C$7</f>
        <v>0</v>
      </c>
      <c r="D25" s="47">
        <f>$D$8*$D$7</f>
        <v>5142.8571428571431</v>
      </c>
      <c r="E25" s="8">
        <f>$K$8*$K$7</f>
        <v>0</v>
      </c>
      <c r="F25" s="8"/>
      <c r="G25" s="8"/>
      <c r="H25" s="11"/>
      <c r="I25" s="8"/>
      <c r="J25" s="2"/>
      <c r="K25" s="2"/>
    </row>
    <row r="26" spans="1:11" x14ac:dyDescent="0.25">
      <c r="B26" s="47">
        <f>B24+B25+B23</f>
        <v>0</v>
      </c>
      <c r="C26" s="47">
        <f>C24+C25+C23</f>
        <v>0</v>
      </c>
      <c r="D26" s="47">
        <f>D24+D25+D23</f>
        <v>13371.428571428572</v>
      </c>
      <c r="E26" s="8">
        <f>SUM(E23:E25)</f>
        <v>0</v>
      </c>
      <c r="F26" s="49" t="s">
        <v>20</v>
      </c>
      <c r="G26" s="50">
        <f>B26+C26+D26</f>
        <v>13371.428571428572</v>
      </c>
      <c r="H26" s="11"/>
      <c r="I26" s="8"/>
      <c r="J26" s="2"/>
      <c r="K26" s="2"/>
    </row>
    <row r="27" spans="1:11" x14ac:dyDescent="0.25">
      <c r="B27" s="8"/>
      <c r="C27" s="8"/>
      <c r="D27" s="8"/>
      <c r="E27" s="8"/>
      <c r="F27" s="8"/>
      <c r="G27" s="8"/>
      <c r="H27" s="11"/>
      <c r="I27" s="8"/>
      <c r="J27" s="2"/>
      <c r="K27" s="2"/>
    </row>
    <row r="28" spans="1:11" x14ac:dyDescent="0.25">
      <c r="A28" s="46" t="s">
        <v>27</v>
      </c>
      <c r="B28" s="47">
        <f>$B$8*$B$7</f>
        <v>0</v>
      </c>
      <c r="C28" s="47">
        <f>$C$8*$C$7</f>
        <v>0</v>
      </c>
      <c r="D28" s="47">
        <f>$D$8*$D$7</f>
        <v>5142.8571428571431</v>
      </c>
      <c r="E28" s="8">
        <f>$K$8*$K$7</f>
        <v>0</v>
      </c>
      <c r="F28" s="8"/>
      <c r="G28" s="8"/>
      <c r="H28" s="11"/>
      <c r="I28" s="8"/>
      <c r="J28" s="2"/>
      <c r="K28" s="2"/>
    </row>
    <row r="29" spans="1:11" x14ac:dyDescent="0.25">
      <c r="A29" s="46" t="s">
        <v>27</v>
      </c>
      <c r="B29" s="47">
        <f>$B$8*$B$7</f>
        <v>0</v>
      </c>
      <c r="C29" s="47">
        <f>$C$8*$C$7</f>
        <v>0</v>
      </c>
      <c r="D29" s="47">
        <f>$D$8*$D$7</f>
        <v>5142.8571428571431</v>
      </c>
      <c r="E29" s="8">
        <f>$K$8*$K$7</f>
        <v>0</v>
      </c>
      <c r="F29" s="8"/>
      <c r="G29" s="8"/>
      <c r="H29" s="11"/>
      <c r="I29" s="8"/>
      <c r="J29" s="2"/>
      <c r="K29" s="2"/>
    </row>
    <row r="30" spans="1:11" x14ac:dyDescent="0.25">
      <c r="A30" s="46" t="s">
        <v>27</v>
      </c>
      <c r="B30" s="48">
        <f>$B$8*$B$7</f>
        <v>0</v>
      </c>
      <c r="C30" s="48">
        <f>$C$8*$C$7</f>
        <v>0</v>
      </c>
      <c r="D30" s="48">
        <f>$D$8*$D$7</f>
        <v>5142.8571428571431</v>
      </c>
      <c r="E30" s="8">
        <f>$K$8*$K$7</f>
        <v>0</v>
      </c>
      <c r="F30" s="8"/>
      <c r="G30" s="8"/>
      <c r="H30" s="11"/>
      <c r="I30" s="8"/>
      <c r="J30" s="2"/>
      <c r="K30" s="2"/>
    </row>
    <row r="31" spans="1:11" x14ac:dyDescent="0.25">
      <c r="B31" s="47">
        <f>B29+B30+B28</f>
        <v>0</v>
      </c>
      <c r="C31" s="47">
        <f>C29+C30+C28</f>
        <v>0</v>
      </c>
      <c r="D31" s="47">
        <f>D29+D30+D28</f>
        <v>15428.571428571429</v>
      </c>
      <c r="E31" s="49">
        <f>SUM(E28:E30)</f>
        <v>0</v>
      </c>
      <c r="F31" s="49" t="s">
        <v>20</v>
      </c>
      <c r="G31" s="50">
        <f>B31+C31+D31+E1</f>
        <v>15428.571428571429</v>
      </c>
      <c r="H31" s="11"/>
      <c r="I31" s="8"/>
      <c r="J31" s="2"/>
      <c r="K31" s="2"/>
    </row>
    <row r="32" spans="1:11" x14ac:dyDescent="0.25">
      <c r="B32" s="2"/>
      <c r="C32" s="2"/>
      <c r="D32" s="2"/>
      <c r="E32" s="2"/>
      <c r="F32" s="2"/>
      <c r="G32" s="2"/>
      <c r="I32" s="2"/>
      <c r="J32" s="2"/>
      <c r="K32" s="2"/>
    </row>
    <row r="33" spans="1:11" x14ac:dyDescent="0.25">
      <c r="B33" s="2"/>
      <c r="C33" s="2"/>
      <c r="D33" s="2"/>
      <c r="E33" s="2"/>
      <c r="F33" s="2"/>
      <c r="G33" s="2"/>
      <c r="I33" s="2"/>
      <c r="J33" s="2"/>
      <c r="K33" s="2"/>
    </row>
    <row r="36" spans="1:11" x14ac:dyDescent="0.25">
      <c r="A36" s="51" t="s">
        <v>32</v>
      </c>
      <c r="B36" s="51"/>
      <c r="C36" s="51"/>
    </row>
  </sheetData>
  <sheetProtection sheet="1" objects="1" scenarios="1"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6724C-B5BE-4F83-A534-12C8992D6583}">
  <dimension ref="A1:R33"/>
  <sheetViews>
    <sheetView zoomScale="90" zoomScaleNormal="90" workbookViewId="0">
      <selection activeCell="L5" sqref="L5"/>
    </sheetView>
  </sheetViews>
  <sheetFormatPr defaultRowHeight="15" x14ac:dyDescent="0.25"/>
  <cols>
    <col min="1" max="1" width="14" bestFit="1" customWidth="1"/>
    <col min="2" max="2" width="11.5703125" bestFit="1" customWidth="1"/>
    <col min="3" max="4" width="9.5703125" bestFit="1" customWidth="1"/>
    <col min="5" max="5" width="9.5703125" customWidth="1"/>
    <col min="7" max="7" width="10.7109375" bestFit="1" customWidth="1"/>
    <col min="8" max="8" width="11.140625" bestFit="1" customWidth="1"/>
    <col min="9" max="9" width="10.7109375" bestFit="1" customWidth="1"/>
    <col min="11" max="11" width="9.5703125" bestFit="1" customWidth="1"/>
    <col min="12" max="12" width="11.85546875" bestFit="1" customWidth="1"/>
    <col min="14" max="14" width="12" bestFit="1" customWidth="1"/>
    <col min="15" max="17" width="11" bestFit="1" customWidth="1"/>
    <col min="18" max="18" width="12" bestFit="1" customWidth="1"/>
  </cols>
  <sheetData>
    <row r="1" spans="1:18" ht="18.75" x14ac:dyDescent="0.3">
      <c r="A1" s="32" t="s">
        <v>7</v>
      </c>
      <c r="B1" s="34">
        <v>30502</v>
      </c>
      <c r="C1" s="8"/>
      <c r="D1" s="8"/>
      <c r="E1" s="8"/>
      <c r="F1" s="8"/>
      <c r="G1" s="2"/>
      <c r="I1" s="2"/>
      <c r="J1" s="2"/>
      <c r="K1" s="2"/>
    </row>
    <row r="2" spans="1:18" x14ac:dyDescent="0.25">
      <c r="B2" s="2"/>
      <c r="C2" s="2"/>
      <c r="D2" s="2"/>
      <c r="E2" s="2"/>
      <c r="F2" s="2"/>
      <c r="G2" s="2"/>
      <c r="I2" s="2"/>
      <c r="J2" s="2"/>
      <c r="K2" s="2"/>
    </row>
    <row r="3" spans="1:18" x14ac:dyDescent="0.25">
      <c r="B3" s="8" t="s">
        <v>0</v>
      </c>
      <c r="C3" s="8" t="s">
        <v>0</v>
      </c>
      <c r="D3" s="8" t="s">
        <v>0</v>
      </c>
      <c r="E3" s="8"/>
      <c r="F3" s="8"/>
      <c r="G3" s="8" t="s">
        <v>10</v>
      </c>
      <c r="H3" s="8" t="s">
        <v>10</v>
      </c>
      <c r="I3" s="8" t="s">
        <v>10</v>
      </c>
      <c r="J3" s="8"/>
      <c r="K3" s="8" t="s">
        <v>0</v>
      </c>
      <c r="L3" s="8" t="s">
        <v>10</v>
      </c>
    </row>
    <row r="4" spans="1:18" x14ac:dyDescent="0.25">
      <c r="B4" s="8" t="s">
        <v>1</v>
      </c>
      <c r="C4" s="8" t="s">
        <v>3</v>
      </c>
      <c r="D4" s="8" t="s">
        <v>5</v>
      </c>
      <c r="E4" s="8"/>
      <c r="F4" s="8"/>
      <c r="G4" s="8" t="s">
        <v>1</v>
      </c>
      <c r="H4" s="8" t="s">
        <v>3</v>
      </c>
      <c r="I4" s="8" t="s">
        <v>5</v>
      </c>
      <c r="J4" s="8"/>
      <c r="K4" s="8" t="s">
        <v>8</v>
      </c>
      <c r="L4" s="8" t="s">
        <v>8</v>
      </c>
    </row>
    <row r="5" spans="1:18" s="1" customFormat="1" x14ac:dyDescent="0.25">
      <c r="B5" s="8" t="s">
        <v>2</v>
      </c>
      <c r="C5" s="8" t="s">
        <v>4</v>
      </c>
      <c r="D5" s="8" t="s">
        <v>4</v>
      </c>
      <c r="E5" s="8"/>
      <c r="F5" s="8"/>
      <c r="G5" s="8" t="s">
        <v>2</v>
      </c>
      <c r="H5" s="8" t="s">
        <v>4</v>
      </c>
      <c r="I5" s="8" t="s">
        <v>4</v>
      </c>
      <c r="J5" s="8"/>
      <c r="K5" s="8"/>
      <c r="L5" s="12"/>
    </row>
    <row r="6" spans="1:18" hidden="1" x14ac:dyDescent="0.25">
      <c r="B6" s="8">
        <v>95</v>
      </c>
      <c r="C6" s="8">
        <v>85</v>
      </c>
      <c r="D6" s="8">
        <v>70</v>
      </c>
      <c r="E6" s="8"/>
      <c r="F6" s="8"/>
      <c r="G6" s="8"/>
      <c r="H6" s="8"/>
      <c r="I6" s="8"/>
      <c r="J6" s="8"/>
      <c r="K6" s="8">
        <v>50</v>
      </c>
      <c r="L6" s="8">
        <v>70</v>
      </c>
    </row>
    <row r="7" spans="1:18" x14ac:dyDescent="0.25">
      <c r="A7" t="s">
        <v>19</v>
      </c>
      <c r="B7" s="33"/>
      <c r="C7" s="33">
        <v>12</v>
      </c>
      <c r="D7" s="33">
        <v>12</v>
      </c>
      <c r="E7" s="33"/>
      <c r="F7" s="9"/>
      <c r="G7" s="33">
        <v>0</v>
      </c>
      <c r="H7" s="33">
        <v>12</v>
      </c>
      <c r="I7" s="33">
        <v>12</v>
      </c>
      <c r="J7" s="9"/>
      <c r="K7" s="9">
        <v>12</v>
      </c>
      <c r="L7" s="11">
        <v>12</v>
      </c>
      <c r="O7" s="5"/>
      <c r="P7" s="2"/>
    </row>
    <row r="8" spans="1:18" x14ac:dyDescent="0.25">
      <c r="A8" t="s">
        <v>6</v>
      </c>
      <c r="B8" s="10">
        <f>B1/B6</f>
        <v>321.07368421052632</v>
      </c>
      <c r="C8" s="10">
        <f>B1/C6</f>
        <v>358.84705882352944</v>
      </c>
      <c r="D8" s="10">
        <f>B1/D6</f>
        <v>435.74285714285713</v>
      </c>
      <c r="E8" s="10"/>
      <c r="F8" s="10"/>
      <c r="G8" s="10">
        <f>B8-(B1/175)</f>
        <v>146.77654135338346</v>
      </c>
      <c r="H8" s="10">
        <f>C8-(B1/175)</f>
        <v>184.54991596638658</v>
      </c>
      <c r="I8" s="10">
        <f>D8-(B1/175)</f>
        <v>261.4457142857143</v>
      </c>
      <c r="J8" s="10"/>
      <c r="K8" s="10">
        <f>B1/K6</f>
        <v>610.04</v>
      </c>
      <c r="L8" s="10">
        <f>K8-(B1/175)</f>
        <v>435.74285714285713</v>
      </c>
    </row>
    <row r="9" spans="1:18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8" x14ac:dyDescent="0.25">
      <c r="B10" s="8" t="s">
        <v>1</v>
      </c>
      <c r="C10" s="8" t="s">
        <v>3</v>
      </c>
      <c r="D10" s="8" t="s">
        <v>5</v>
      </c>
      <c r="E10" s="2" t="s">
        <v>8</v>
      </c>
      <c r="F10" s="2"/>
      <c r="G10" s="2"/>
      <c r="H10" s="2"/>
      <c r="I10" s="2"/>
      <c r="J10" s="2"/>
      <c r="K10" s="2"/>
    </row>
    <row r="11" spans="1:18" x14ac:dyDescent="0.25">
      <c r="B11" s="8" t="s">
        <v>2</v>
      </c>
      <c r="C11" s="8" t="s">
        <v>4</v>
      </c>
      <c r="D11" s="8" t="s">
        <v>4</v>
      </c>
      <c r="E11" s="2"/>
      <c r="F11" s="2"/>
      <c r="G11" s="2"/>
      <c r="I11" s="2"/>
      <c r="J11" s="2"/>
      <c r="K11" s="2"/>
      <c r="N11" s="2"/>
      <c r="O11" s="4"/>
      <c r="P11" s="4"/>
      <c r="Q11" s="2"/>
      <c r="R11" s="2"/>
    </row>
    <row r="12" spans="1:18" x14ac:dyDescent="0.25">
      <c r="A12" t="s">
        <v>11</v>
      </c>
      <c r="B12" s="2"/>
      <c r="C12" s="2"/>
      <c r="D12" s="2"/>
      <c r="E12" s="2"/>
      <c r="F12" s="2"/>
      <c r="G12" s="2"/>
      <c r="I12" s="2"/>
      <c r="J12" s="2"/>
      <c r="K12" s="2"/>
    </row>
    <row r="13" spans="1:18" x14ac:dyDescent="0.25">
      <c r="A13" t="s">
        <v>12</v>
      </c>
      <c r="B13" s="2">
        <v>0</v>
      </c>
      <c r="C13" s="2">
        <v>0</v>
      </c>
      <c r="D13" s="2">
        <v>0</v>
      </c>
      <c r="E13" s="2">
        <v>0</v>
      </c>
      <c r="F13" s="2"/>
      <c r="G13" s="2"/>
      <c r="I13" s="2"/>
      <c r="J13" s="2"/>
      <c r="K13" s="2"/>
    </row>
    <row r="14" spans="1:18" x14ac:dyDescent="0.25">
      <c r="A14" t="s">
        <v>13</v>
      </c>
      <c r="B14" s="2">
        <f>$G$8*$G$7</f>
        <v>0</v>
      </c>
      <c r="C14" s="2">
        <f>$H$8*$H$7</f>
        <v>2214.5989915966388</v>
      </c>
      <c r="D14" s="2">
        <f>$I$8*$I$7</f>
        <v>3137.3485714285716</v>
      </c>
      <c r="E14" s="2">
        <f>$L$8*$L$7</f>
        <v>5228.9142857142851</v>
      </c>
      <c r="F14" s="2"/>
      <c r="G14" s="2"/>
      <c r="I14" s="2"/>
      <c r="J14" s="2"/>
      <c r="K14" s="2"/>
    </row>
    <row r="15" spans="1:18" x14ac:dyDescent="0.25">
      <c r="A15" t="s">
        <v>27</v>
      </c>
      <c r="B15" s="2">
        <f>$B$8*$B$7</f>
        <v>0</v>
      </c>
      <c r="C15" s="2">
        <f>$C$8*$C$7</f>
        <v>4306.1647058823528</v>
      </c>
      <c r="D15" s="2">
        <f>$D$8*$D$7</f>
        <v>5228.9142857142851</v>
      </c>
      <c r="E15" s="2">
        <f>$K$8*$K$7</f>
        <v>7320.48</v>
      </c>
      <c r="F15" s="2"/>
      <c r="G15" s="2"/>
      <c r="I15" s="2"/>
      <c r="J15" s="2"/>
      <c r="K15" s="2"/>
    </row>
    <row r="16" spans="1:18" x14ac:dyDescent="0.25">
      <c r="B16" s="2">
        <f>B14+B15</f>
        <v>0</v>
      </c>
      <c r="C16" s="2">
        <f>C14+C15</f>
        <v>6520.7636974789912</v>
      </c>
      <c r="D16" s="2">
        <f>D14+D15</f>
        <v>8366.2628571428577</v>
      </c>
      <c r="E16" s="2">
        <f>SUM(E13:E15)</f>
        <v>12549.394285714285</v>
      </c>
      <c r="F16" s="2" t="s">
        <v>20</v>
      </c>
      <c r="G16" s="2">
        <f>B16+C16+D16</f>
        <v>14887.026554621849</v>
      </c>
      <c r="I16" s="2"/>
      <c r="J16" s="2"/>
      <c r="K16" s="2"/>
    </row>
    <row r="17" spans="1:11" x14ac:dyDescent="0.25">
      <c r="B17" s="2"/>
      <c r="C17" s="2"/>
      <c r="D17" s="2"/>
      <c r="E17" s="2"/>
      <c r="F17" s="2"/>
      <c r="G17" s="2"/>
      <c r="I17" s="2"/>
      <c r="J17" s="2"/>
      <c r="K17" s="2"/>
    </row>
    <row r="18" spans="1:11" x14ac:dyDescent="0.25">
      <c r="A18" t="s">
        <v>12</v>
      </c>
      <c r="B18" s="2">
        <f t="shared" ref="B18" si="0">B12*$A$6</f>
        <v>0</v>
      </c>
      <c r="C18" s="2">
        <v>0</v>
      </c>
      <c r="D18" s="2">
        <v>0</v>
      </c>
      <c r="E18" s="2">
        <v>0</v>
      </c>
      <c r="F18" s="2"/>
      <c r="G18" s="2"/>
      <c r="I18" s="2"/>
      <c r="J18" s="2"/>
      <c r="K18" s="2"/>
    </row>
    <row r="19" spans="1:11" x14ac:dyDescent="0.25">
      <c r="A19" t="s">
        <v>27</v>
      </c>
      <c r="B19" s="2">
        <f>$B$8*$B$7</f>
        <v>0</v>
      </c>
      <c r="C19" s="2">
        <f>$C$8*$C$7</f>
        <v>4306.1647058823528</v>
      </c>
      <c r="D19" s="2">
        <f>$D$8*$D$7</f>
        <v>5228.9142857142851</v>
      </c>
      <c r="E19" s="2">
        <f>$K$8*$K$7</f>
        <v>7320.48</v>
      </c>
      <c r="F19" s="2"/>
      <c r="G19" s="2"/>
      <c r="I19" s="2"/>
      <c r="J19" s="2"/>
      <c r="K19" s="2"/>
    </row>
    <row r="20" spans="1:11" x14ac:dyDescent="0.25">
      <c r="A20" t="s">
        <v>27</v>
      </c>
      <c r="B20" s="2">
        <f>$B$8*$B$7</f>
        <v>0</v>
      </c>
      <c r="C20" s="2">
        <f>$C$8*$C$7</f>
        <v>4306.1647058823528</v>
      </c>
      <c r="D20" s="2">
        <f>$D$8*$D$7</f>
        <v>5228.9142857142851</v>
      </c>
      <c r="E20" s="2">
        <f>$K$8*$K$7</f>
        <v>7320.48</v>
      </c>
      <c r="F20" s="2"/>
      <c r="G20" s="2"/>
      <c r="I20" s="2"/>
      <c r="J20" s="2"/>
      <c r="K20" s="2"/>
    </row>
    <row r="21" spans="1:11" x14ac:dyDescent="0.25">
      <c r="B21" s="2">
        <f>B19+B20</f>
        <v>0</v>
      </c>
      <c r="C21" s="2">
        <f>C19+C20</f>
        <v>8612.3294117647056</v>
      </c>
      <c r="D21" s="2">
        <f>D19+D20</f>
        <v>10457.82857142857</v>
      </c>
      <c r="E21" s="2">
        <f>SUM(E18:E20)</f>
        <v>14640.96</v>
      </c>
      <c r="F21" s="2" t="s">
        <v>20</v>
      </c>
      <c r="G21" s="2">
        <f>B21+C21+D21</f>
        <v>19070.157983193276</v>
      </c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I22" s="2"/>
      <c r="J22" s="2"/>
      <c r="K22" s="2"/>
    </row>
    <row r="23" spans="1:11" x14ac:dyDescent="0.25">
      <c r="A23" t="s">
        <v>13</v>
      </c>
      <c r="B23" s="2">
        <f>$G$8*$G$7</f>
        <v>0</v>
      </c>
      <c r="C23" s="2">
        <f>$H$8*$H$7</f>
        <v>2214.5989915966388</v>
      </c>
      <c r="D23" s="2">
        <f>$I$8*$I$7</f>
        <v>3137.3485714285716</v>
      </c>
      <c r="E23" s="2">
        <f>$L$8*$L$7</f>
        <v>5228.9142857142851</v>
      </c>
      <c r="F23" s="2"/>
      <c r="G23" s="2"/>
      <c r="I23" s="2"/>
      <c r="J23" s="2"/>
    </row>
    <row r="24" spans="1:11" x14ac:dyDescent="0.25">
      <c r="A24" t="s">
        <v>27</v>
      </c>
      <c r="B24" s="2">
        <f>$B$8*$B$7</f>
        <v>0</v>
      </c>
      <c r="C24" s="2">
        <f>$C$8*$C$7</f>
        <v>4306.1647058823528</v>
      </c>
      <c r="D24" s="2">
        <f>$D$8*$D$7</f>
        <v>5228.9142857142851</v>
      </c>
      <c r="E24" s="2">
        <f>$K$8*$K$7</f>
        <v>7320.48</v>
      </c>
      <c r="F24" s="2"/>
      <c r="G24" s="2"/>
      <c r="I24" s="2"/>
      <c r="J24" s="2"/>
      <c r="K24" s="2"/>
    </row>
    <row r="25" spans="1:11" x14ac:dyDescent="0.25">
      <c r="A25" t="s">
        <v>27</v>
      </c>
      <c r="B25" s="2">
        <f>$B$8*$B$7</f>
        <v>0</v>
      </c>
      <c r="C25" s="2">
        <f>$C$8*$C$7</f>
        <v>4306.1647058823528</v>
      </c>
      <c r="D25" s="2">
        <f>$D$8*$D$7</f>
        <v>5228.9142857142851</v>
      </c>
      <c r="E25" s="2">
        <f>$K$8*$K$7</f>
        <v>7320.48</v>
      </c>
      <c r="F25" s="2"/>
      <c r="G25" s="2"/>
      <c r="I25" s="2"/>
      <c r="J25" s="2"/>
      <c r="K25" s="2"/>
    </row>
    <row r="26" spans="1:11" x14ac:dyDescent="0.25">
      <c r="B26" s="2">
        <f>B24+B25+B23</f>
        <v>0</v>
      </c>
      <c r="C26" s="2">
        <f>C24+C25+C23</f>
        <v>10826.928403361344</v>
      </c>
      <c r="D26" s="2">
        <f>D24+D25+D23</f>
        <v>13595.177142857141</v>
      </c>
      <c r="E26" s="2">
        <f>SUM(E23:E25)</f>
        <v>19869.874285714286</v>
      </c>
      <c r="F26" s="2" t="s">
        <v>20</v>
      </c>
      <c r="G26" s="2">
        <f>B26+C26+D26</f>
        <v>24422.105546218485</v>
      </c>
      <c r="I26" s="2">
        <f>G26-G21</f>
        <v>5351.9475630252091</v>
      </c>
      <c r="J26" s="2"/>
      <c r="K26" s="2"/>
    </row>
    <row r="27" spans="1:11" x14ac:dyDescent="0.25">
      <c r="B27" s="2"/>
      <c r="C27" s="2"/>
      <c r="D27" s="2"/>
      <c r="E27" s="2"/>
      <c r="F27" s="2"/>
      <c r="G27" s="2"/>
      <c r="I27" s="2"/>
      <c r="J27" s="2"/>
      <c r="K27" s="2"/>
    </row>
    <row r="28" spans="1:11" x14ac:dyDescent="0.25">
      <c r="A28" t="s">
        <v>27</v>
      </c>
      <c r="B28" s="2">
        <f>$B$8*$B$7</f>
        <v>0</v>
      </c>
      <c r="C28" s="2">
        <f>$C$8*$C$7</f>
        <v>4306.1647058823528</v>
      </c>
      <c r="D28" s="2">
        <f>$D$8*$D$7</f>
        <v>5228.9142857142851</v>
      </c>
      <c r="E28" s="2">
        <f>$K$8*$K$7</f>
        <v>7320.48</v>
      </c>
      <c r="F28" s="2"/>
      <c r="G28" s="2"/>
      <c r="I28" s="2"/>
      <c r="J28" s="2"/>
      <c r="K28" s="2"/>
    </row>
    <row r="29" spans="1:11" x14ac:dyDescent="0.25">
      <c r="A29" t="s">
        <v>27</v>
      </c>
      <c r="B29" s="2">
        <f>$B$8*$B$7</f>
        <v>0</v>
      </c>
      <c r="C29" s="2">
        <f>$C$8*$C$7</f>
        <v>4306.1647058823528</v>
      </c>
      <c r="D29" s="2">
        <f>$D$8*$D$7</f>
        <v>5228.9142857142851</v>
      </c>
      <c r="E29" s="2">
        <f>$K$8*$K$7</f>
        <v>7320.48</v>
      </c>
      <c r="F29" s="2"/>
      <c r="G29" s="2"/>
      <c r="I29" s="2"/>
      <c r="J29" s="2"/>
      <c r="K29" s="2"/>
    </row>
    <row r="30" spans="1:11" x14ac:dyDescent="0.25">
      <c r="A30" t="s">
        <v>27</v>
      </c>
      <c r="B30" s="2">
        <f>$B$8*$B$7</f>
        <v>0</v>
      </c>
      <c r="C30" s="2">
        <f>$C$8*$C$7</f>
        <v>4306.1647058823528</v>
      </c>
      <c r="D30" s="2">
        <f>$D$8*$D$7</f>
        <v>5228.9142857142851</v>
      </c>
      <c r="E30" s="2">
        <f>$K$8*$K$7</f>
        <v>7320.48</v>
      </c>
      <c r="F30" s="2"/>
      <c r="G30" s="2"/>
      <c r="I30" s="2"/>
      <c r="J30" s="2"/>
      <c r="K30" s="2"/>
    </row>
    <row r="31" spans="1:11" x14ac:dyDescent="0.25">
      <c r="B31" s="2">
        <f>B29+B30+B28</f>
        <v>0</v>
      </c>
      <c r="C31" s="2">
        <f>C29+C30+C28</f>
        <v>12918.494117647058</v>
      </c>
      <c r="D31" s="2">
        <f>D29+D30+D28</f>
        <v>15686.742857142855</v>
      </c>
      <c r="E31" s="2">
        <f>SUM(E28:E30)</f>
        <v>21961.439999999999</v>
      </c>
      <c r="F31" s="2" t="s">
        <v>20</v>
      </c>
      <c r="G31" s="2">
        <f>B31+C31+D31+E1</f>
        <v>28605.236974789914</v>
      </c>
      <c r="I31" s="2"/>
      <c r="J31" s="2"/>
      <c r="K31" s="2"/>
    </row>
    <row r="32" spans="1:11" x14ac:dyDescent="0.25">
      <c r="B32" s="2"/>
      <c r="C32" s="2"/>
      <c r="D32" s="2"/>
      <c r="E32" s="2"/>
      <c r="F32" s="2"/>
      <c r="G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I33" s="2"/>
      <c r="J33" s="2"/>
      <c r="K33" s="2"/>
    </row>
  </sheetData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8A28-F8F2-4934-A1A5-F0AC471C54E5}">
  <dimension ref="B1:B62"/>
  <sheetViews>
    <sheetView topLeftCell="A48" zoomScale="90" zoomScaleNormal="90" workbookViewId="0">
      <selection activeCell="D77" sqref="D77"/>
    </sheetView>
  </sheetViews>
  <sheetFormatPr defaultRowHeight="15" x14ac:dyDescent="0.25"/>
  <cols>
    <col min="2" max="2" width="12.85546875" customWidth="1"/>
  </cols>
  <sheetData>
    <row r="1" spans="2:2" x14ac:dyDescent="0.25">
      <c r="B1" s="3"/>
    </row>
    <row r="2" spans="2:2" x14ac:dyDescent="0.25">
      <c r="B2" s="3"/>
    </row>
    <row r="3" spans="2:2" x14ac:dyDescent="0.25">
      <c r="B3" s="3"/>
    </row>
    <row r="4" spans="2:2" x14ac:dyDescent="0.25">
      <c r="B4" s="3"/>
    </row>
    <row r="5" spans="2:2" x14ac:dyDescent="0.25">
      <c r="B5" s="3"/>
    </row>
    <row r="6" spans="2:2" x14ac:dyDescent="0.25">
      <c r="B6" s="3"/>
    </row>
    <row r="7" spans="2:2" x14ac:dyDescent="0.25">
      <c r="B7" s="3"/>
    </row>
    <row r="8" spans="2:2" x14ac:dyDescent="0.25">
      <c r="B8" s="3"/>
    </row>
    <row r="9" spans="2:2" x14ac:dyDescent="0.25">
      <c r="B9" s="3"/>
    </row>
    <row r="10" spans="2:2" x14ac:dyDescent="0.25">
      <c r="B10" s="3"/>
    </row>
    <row r="11" spans="2:2" x14ac:dyDescent="0.25">
      <c r="B11" s="3"/>
    </row>
    <row r="12" spans="2:2" x14ac:dyDescent="0.25">
      <c r="B12" s="3"/>
    </row>
    <row r="13" spans="2:2" x14ac:dyDescent="0.25">
      <c r="B13" s="3"/>
    </row>
    <row r="14" spans="2:2" x14ac:dyDescent="0.25">
      <c r="B14" s="3"/>
    </row>
    <row r="15" spans="2:2" x14ac:dyDescent="0.25">
      <c r="B15" s="3"/>
    </row>
    <row r="16" spans="2: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Divisorer</vt:lpstr>
      <vt:lpstr>Semextra</vt:lpstr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 Turesson</dc:creator>
  <cp:lastModifiedBy>micke turesson</cp:lastModifiedBy>
  <cp:lastPrinted>2021-05-25T18:40:22Z</cp:lastPrinted>
  <dcterms:created xsi:type="dcterms:W3CDTF">2019-05-28T21:47:01Z</dcterms:created>
  <dcterms:modified xsi:type="dcterms:W3CDTF">2021-05-26T09:09:32Z</dcterms:modified>
</cp:coreProperties>
</file>